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0" windowWidth="11100" windowHeight="5085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E13" i="2" l="1"/>
  <c r="E9" i="2"/>
  <c r="G13" i="2"/>
  <c r="G9" i="2"/>
  <c r="C13" i="2" l="1"/>
  <c r="C9" i="2"/>
  <c r="I7" i="2" l="1"/>
  <c r="J7" i="2" s="1"/>
  <c r="K7" i="2"/>
  <c r="L7" i="2" s="1"/>
  <c r="I8" i="2"/>
  <c r="J8" i="2" s="1"/>
  <c r="K8" i="2"/>
  <c r="L8" i="2"/>
  <c r="K9" i="2"/>
  <c r="L9" i="2" s="1"/>
  <c r="I10" i="2"/>
  <c r="J10" i="2" s="1"/>
  <c r="K10" i="2"/>
  <c r="L10" i="2" s="1"/>
  <c r="I11" i="2"/>
  <c r="J11" i="2" s="1"/>
  <c r="K11" i="2"/>
  <c r="L11" i="2" s="1"/>
  <c r="I12" i="2"/>
  <c r="J12" i="2" s="1"/>
  <c r="K12" i="2"/>
  <c r="L12" i="2" s="1"/>
  <c r="H13" i="2"/>
  <c r="C14" i="2"/>
  <c r="D8" i="2" s="1"/>
  <c r="E14" i="2"/>
  <c r="F12" i="2" s="1"/>
  <c r="G14" i="2"/>
  <c r="H7" i="2" s="1"/>
  <c r="H12" i="2" l="1"/>
  <c r="D9" i="2"/>
  <c r="K13" i="2"/>
  <c r="L13" i="2" s="1"/>
  <c r="D14" i="2"/>
  <c r="D13" i="2"/>
  <c r="D10" i="2"/>
  <c r="F14" i="2"/>
  <c r="K14" i="2"/>
  <c r="L14" i="2" s="1"/>
  <c r="H9" i="2"/>
  <c r="H11" i="2"/>
  <c r="P20" i="2" s="1"/>
  <c r="H10" i="2"/>
  <c r="P19" i="2" s="1"/>
  <c r="H8" i="2"/>
  <c r="D12" i="2"/>
  <c r="D7" i="2"/>
  <c r="F10" i="2"/>
  <c r="O19" i="2" s="1"/>
  <c r="F9" i="2"/>
  <c r="F7" i="2"/>
  <c r="O17" i="2" s="1"/>
  <c r="F13" i="2"/>
  <c r="F11" i="2"/>
  <c r="O20" i="2" s="1"/>
  <c r="I9" i="2"/>
  <c r="J9" i="2" s="1"/>
  <c r="F8" i="2"/>
  <c r="O18" i="2" s="1"/>
  <c r="I13" i="2"/>
  <c r="J13" i="2" s="1"/>
  <c r="D11" i="2"/>
  <c r="P18" i="2"/>
  <c r="P17" i="2"/>
  <c r="O21" i="2"/>
  <c r="P21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<sst xmlns="http://schemas.openxmlformats.org/spreadsheetml/2006/main" count="30" uniqueCount="22">
  <si>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</si>
  <si>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</si>
  <si>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</si>
  <si>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</si>
  <si>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</si>
  <si>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</si>
  <si>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</si>
  <si>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</si>
  <si>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</si>
  <si>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</si>
  <si>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</si>
  <si>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</si>
  <si>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</si>
  <si>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</si>
  <si>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</si>
  <si>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</si>
  <si>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</si>
  <si>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</si>
  <si>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</si>
  <si>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κάτω από 3 μήνες</t>
  </si>
  <si>
    <t>ΜΑΙΟΣ</t>
  </si>
  <si>
    <t>ΙΟΥΝΙΟΣ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</si>
</sst>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6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2" applyNumberFormat="0" applyAlignment="0" applyProtection="0"/>
    <xf numFmtId="0" fontId="14" fillId="28" borderId="13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2" applyNumberFormat="0" applyAlignment="0" applyProtection="0"/>
    <xf numFmtId="0" fontId="21" fillId="0" borderId="17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8" applyNumberFormat="0" applyFont="0" applyAlignment="0" applyProtection="0"/>
    <xf numFmtId="0" fontId="23" fillId="27" borderId="19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1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0" fontId="27" fillId="0" borderId="8" xfId="0" applyFont="1" applyBorder="1" applyAlignment="1">
      <alignment horizontal="center"/>
    </xf>
    <xf numFmtId="0" fontId="29" fillId="34" borderId="8" xfId="0" applyFont="1" applyFill="1" applyBorder="1"/>
    <xf numFmtId="0" fontId="28" fillId="0" borderId="8" xfId="0" applyFont="1" applyBorder="1"/>
    <xf numFmtId="0" fontId="31" fillId="34" borderId="8" xfId="0" applyFont="1" applyFill="1" applyBorder="1" applyAlignment="1">
      <alignment horizontal="left"/>
    </xf>
    <xf numFmtId="0" fontId="28" fillId="34" borderId="8" xfId="0" applyFont="1" applyFill="1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34" borderId="8" xfId="0" applyNumberFormat="1" applyFill="1" applyBorder="1"/>
    <xf numFmtId="0" fontId="32" fillId="34" borderId="8" xfId="0" applyFont="1" applyFill="1" applyBorder="1"/>
    <xf numFmtId="0" fontId="33" fillId="0" borderId="10" xfId="0" applyFont="1" applyBorder="1"/>
    <xf numFmtId="1" fontId="34" fillId="0" borderId="6" xfId="0" applyNumberFormat="1" applyFont="1" applyBorder="1"/>
    <xf numFmtId="9" fontId="33" fillId="0" borderId="6" xfId="0" applyNumberFormat="1" applyFont="1" applyBorder="1"/>
    <xf numFmtId="3" fontId="33" fillId="0" borderId="6" xfId="0" applyNumberFormat="1" applyFont="1" applyBorder="1"/>
    <xf numFmtId="164" fontId="33" fillId="0" borderId="6" xfId="0" applyNumberFormat="1" applyFont="1" applyBorder="1"/>
    <xf numFmtId="3" fontId="35" fillId="33" borderId="6" xfId="0" applyNumberFormat="1" applyFont="1" applyFill="1" applyBorder="1"/>
    <xf numFmtId="164" fontId="33" fillId="0" borderId="11" xfId="0" applyNumberFormat="1" applyFont="1" applyBorder="1"/>
    <xf numFmtId="0" fontId="7" fillId="0" borderId="0" xfId="0" applyFont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 Ιούνιο του 2020 και 2021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7.6866294370627128E-2</c:v>
                </c:pt>
                <c:pt idx="1">
                  <c:v>0.181333846845112</c:v>
                </c:pt>
                <c:pt idx="2">
                  <c:v>0.20550099492907117</c:v>
                </c:pt>
                <c:pt idx="3">
                  <c:v>0.4001861480197702</c:v>
                </c:pt>
                <c:pt idx="4">
                  <c:v>0.13611271583541948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9.1706001348617672E-2</c:v>
                </c:pt>
                <c:pt idx="1">
                  <c:v>0.15093279388626657</c:v>
                </c:pt>
                <c:pt idx="2">
                  <c:v>0.12036412677006068</c:v>
                </c:pt>
                <c:pt idx="3">
                  <c:v>0.20607627182138308</c:v>
                </c:pt>
                <c:pt idx="4">
                  <c:v>0.43092080617367201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11072"/>
        <c:axId val="189012608"/>
      </c:barChart>
      <c:catAx>
        <c:axId val="18901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01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0126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0110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διάρκεια- Ιούνιος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53</c:v>
                </c:pt>
                <c:pt idx="1">
                  <c:v>-1621</c:v>
                </c:pt>
                <c:pt idx="2">
                  <c:v>-1568</c:v>
                </c:pt>
                <c:pt idx="3">
                  <c:v>-3190</c:v>
                </c:pt>
                <c:pt idx="4">
                  <c:v>-6968</c:v>
                </c:pt>
                <c:pt idx="5">
                  <c:v>7262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49856"/>
        <c:axId val="189473536"/>
      </c:barChart>
      <c:catAx>
        <c:axId val="18904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473536"/>
        <c:crosses val="autoZero"/>
        <c:auto val="1"/>
        <c:lblAlgn val="ctr"/>
        <c:lblOffset val="100"/>
        <c:noMultiLvlLbl val="0"/>
      </c:catAx>
      <c:valAx>
        <c:axId val="1894735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0498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="88" zoomScaleNormal="88" workbookViewId="0">
      <selection activeCell="N11" sqref="N11"/>
    </sheetView>
  </sheetViews>
  <sheetFormatPr defaultRowHeight="12.75" x14ac:dyDescent="0.2"/>
  <cols>
    <col min="1" max="1" width="7.42578125" customWidth="1"/>
    <col min="2" max="2" width="17.85546875" customWidth="1"/>
    <col min="3" max="3" width="7" customWidth="1"/>
    <col min="4" max="4" width="8" bestFit="1" customWidth="1"/>
    <col min="5" max="5" width="7" customWidth="1"/>
    <col min="6" max="6" width="8.5703125" bestFit="1" customWidth="1"/>
    <col min="7" max="7" width="7.42578125" customWidth="1"/>
    <col min="8" max="8" width="7" customWidth="1"/>
    <col min="9" max="9" width="7.42578125" customWidth="1"/>
    <col min="10" max="10" width="9.28515625" bestFit="1" customWidth="1"/>
    <col min="11" max="11" width="8" customWidth="1"/>
    <col min="12" max="12" width="10" customWidth="1"/>
    <col min="14" max="14" width="24.42578125" bestFit="1" customWidth="1"/>
    <col min="21" max="21" width="24.42578125" bestFit="1" customWidth="1"/>
    <col min="24" max="24" width="18.140625" customWidth="1"/>
    <col min="26" max="26" width="10.5703125" customWidth="1"/>
  </cols>
  <sheetData>
    <row r="1" spans="1:26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6" x14ac:dyDescent="0.2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6" ht="10.5" customHeight="1" thickBot="1" x14ac:dyDescent="0.25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6" x14ac:dyDescent="0.2">
      <c r="A4" s="9"/>
      <c r="B4" s="24"/>
      <c r="C4" s="53" t="s">
        <v>20</v>
      </c>
      <c r="D4" s="54"/>
      <c r="E4" s="53" t="s">
        <v>21</v>
      </c>
      <c r="F4" s="56"/>
      <c r="G4" s="56"/>
      <c r="H4" s="56"/>
      <c r="I4" s="56"/>
      <c r="J4" s="54"/>
      <c r="K4" s="53"/>
      <c r="L4" s="57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6" x14ac:dyDescent="0.2">
      <c r="A5" s="9"/>
      <c r="B5" s="22" t="s">
        <v>0</v>
      </c>
      <c r="C5" s="51">
        <v>2021</v>
      </c>
      <c r="D5" s="52"/>
      <c r="E5" s="51">
        <v>2020</v>
      </c>
      <c r="F5" s="52"/>
      <c r="G5" s="51">
        <v>2021</v>
      </c>
      <c r="H5" s="52"/>
      <c r="I5" s="51" t="s">
        <v>16</v>
      </c>
      <c r="J5" s="52"/>
      <c r="K5" s="51" t="s">
        <v>17</v>
      </c>
      <c r="L5" s="55"/>
      <c r="M5" s="9"/>
      <c r="N5" s="9"/>
      <c r="O5" s="50"/>
      <c r="P5" s="50"/>
      <c r="S5" s="9"/>
    </row>
    <row r="6" spans="1:26" ht="15.75" x14ac:dyDescent="0.25">
      <c r="A6" s="9"/>
      <c r="B6" s="20"/>
      <c r="C6" s="34" t="s">
        <v>8</v>
      </c>
      <c r="D6" s="21" t="s">
        <v>1</v>
      </c>
      <c r="E6" s="34" t="s">
        <v>8</v>
      </c>
      <c r="F6" s="21" t="s">
        <v>1</v>
      </c>
      <c r="G6" s="34" t="s">
        <v>8</v>
      </c>
      <c r="H6" s="21" t="s">
        <v>1</v>
      </c>
      <c r="I6" s="34" t="s">
        <v>8</v>
      </c>
      <c r="J6" s="21" t="s">
        <v>1</v>
      </c>
      <c r="K6" s="34" t="s">
        <v>8</v>
      </c>
      <c r="L6" s="23" t="s">
        <v>1</v>
      </c>
      <c r="M6" s="9"/>
      <c r="O6" s="30"/>
      <c r="S6" s="9"/>
    </row>
    <row r="7" spans="1:26" ht="15.75" x14ac:dyDescent="0.25">
      <c r="A7" s="9"/>
      <c r="B7" s="36" t="s">
        <v>2</v>
      </c>
      <c r="C7" s="39">
        <v>908</v>
      </c>
      <c r="D7" s="32">
        <f>C7/C14</f>
        <v>2.9021638380157894E-2</v>
      </c>
      <c r="E7" s="39">
        <v>2395</v>
      </c>
      <c r="F7" s="32">
        <f>E7/E14</f>
        <v>7.6866294370627128E-2</v>
      </c>
      <c r="G7" s="39">
        <v>2448</v>
      </c>
      <c r="H7" s="32">
        <f>G7/G14</f>
        <v>9.1706001348617672E-2</v>
      </c>
      <c r="I7" s="25">
        <f t="shared" ref="I7:I12" si="0">G7-E7</f>
        <v>53</v>
      </c>
      <c r="J7" s="26">
        <f t="shared" ref="J7:J13" si="1">I7/E7</f>
        <v>2.2129436325678497E-2</v>
      </c>
      <c r="K7" s="25">
        <f>G7-C7</f>
        <v>1540</v>
      </c>
      <c r="L7" s="26">
        <f t="shared" ref="L7:L13" si="2">K7/G7</f>
        <v>0.62908496732026142</v>
      </c>
      <c r="M7" s="9"/>
      <c r="O7" s="31"/>
      <c r="S7" s="9"/>
    </row>
    <row r="8" spans="1:26" ht="15.75" x14ac:dyDescent="0.25">
      <c r="A8" s="9"/>
      <c r="B8" s="36" t="s">
        <v>3</v>
      </c>
      <c r="C8" s="40">
        <v>3683</v>
      </c>
      <c r="D8" s="32">
        <f>C8/C14</f>
        <v>0.11771662351775498</v>
      </c>
      <c r="E8" s="40">
        <v>5650</v>
      </c>
      <c r="F8" s="32">
        <f>E8/E14</f>
        <v>0.181333846845112</v>
      </c>
      <c r="G8" s="40">
        <v>4029</v>
      </c>
      <c r="H8" s="32">
        <f>G8/G14</f>
        <v>0.15093279388626657</v>
      </c>
      <c r="I8" s="25">
        <f t="shared" si="0"/>
        <v>-1621</v>
      </c>
      <c r="J8" s="26">
        <f t="shared" si="1"/>
        <v>-0.28690265486725663</v>
      </c>
      <c r="K8" s="25">
        <f t="shared" ref="K8:K14" si="3">G8-C8</f>
        <v>346</v>
      </c>
      <c r="L8" s="26">
        <f t="shared" si="2"/>
        <v>8.5877388930255649E-2</v>
      </c>
      <c r="M8" s="9"/>
      <c r="O8" s="31"/>
      <c r="S8" s="9"/>
    </row>
    <row r="9" spans="1:26" ht="15.75" x14ac:dyDescent="0.25">
      <c r="A9" s="9"/>
      <c r="B9" s="37" t="s">
        <v>19</v>
      </c>
      <c r="C9" s="41">
        <f t="shared" ref="C9" si="4">SUM(C7:C8)</f>
        <v>4591</v>
      </c>
      <c r="D9" s="33">
        <f>C9/C14</f>
        <v>0.14673826189791286</v>
      </c>
      <c r="E9" s="41">
        <f t="shared" ref="E9" si="5">SUM(E7:E8)</f>
        <v>8045</v>
      </c>
      <c r="F9" s="33">
        <f>E9/E14</f>
        <v>0.25820014121573914</v>
      </c>
      <c r="G9" s="41">
        <f t="shared" ref="G9" si="6">SUM(G7:G8)</f>
        <v>6477</v>
      </c>
      <c r="H9" s="33">
        <f>G9/G14</f>
        <v>0.24263879523488424</v>
      </c>
      <c r="I9" s="27">
        <f t="shared" si="0"/>
        <v>-1568</v>
      </c>
      <c r="J9" s="28">
        <f t="shared" si="1"/>
        <v>-0.19490366687383467</v>
      </c>
      <c r="K9" s="27">
        <f t="shared" si="3"/>
        <v>1886</v>
      </c>
      <c r="L9" s="28">
        <f t="shared" si="2"/>
        <v>0.2911841902115177</v>
      </c>
      <c r="M9" s="9"/>
      <c r="O9" s="31"/>
      <c r="S9" s="9"/>
    </row>
    <row r="10" spans="1:26" ht="15.75" x14ac:dyDescent="0.25">
      <c r="A10" s="9"/>
      <c r="B10" s="36" t="s">
        <v>4</v>
      </c>
      <c r="C10" s="40">
        <v>4466</v>
      </c>
      <c r="D10" s="32">
        <f>C10/C14</f>
        <v>0.1427429922971202</v>
      </c>
      <c r="E10" s="40">
        <v>6403</v>
      </c>
      <c r="F10" s="32">
        <f>E10/E14</f>
        <v>0.20550099492907117</v>
      </c>
      <c r="G10" s="40">
        <v>3213</v>
      </c>
      <c r="H10" s="32">
        <f>G10/G14</f>
        <v>0.12036412677006068</v>
      </c>
      <c r="I10" s="25">
        <f t="shared" si="0"/>
        <v>-3190</v>
      </c>
      <c r="J10" s="26">
        <f t="shared" si="1"/>
        <v>-0.49820396689052004</v>
      </c>
      <c r="K10" s="25">
        <f t="shared" si="3"/>
        <v>-1253</v>
      </c>
      <c r="L10" s="26">
        <f t="shared" si="2"/>
        <v>-0.38997821350762529</v>
      </c>
      <c r="M10" s="9"/>
      <c r="O10" s="30"/>
      <c r="Q10" s="14"/>
      <c r="S10" s="9"/>
    </row>
    <row r="11" spans="1:26" ht="15.75" x14ac:dyDescent="0.25">
      <c r="A11" s="9"/>
      <c r="B11" s="36" t="s">
        <v>5</v>
      </c>
      <c r="C11" s="40">
        <v>7954</v>
      </c>
      <c r="D11" s="32">
        <f>C11/C14</f>
        <v>0.25422699523763864</v>
      </c>
      <c r="E11" s="40">
        <v>12469</v>
      </c>
      <c r="F11" s="32">
        <f>E11/E14</f>
        <v>0.4001861480197702</v>
      </c>
      <c r="G11" s="40">
        <v>5501</v>
      </c>
      <c r="H11" s="32">
        <f>G11/G14</f>
        <v>0.20607627182138308</v>
      </c>
      <c r="I11" s="25">
        <f t="shared" si="0"/>
        <v>-6968</v>
      </c>
      <c r="J11" s="26">
        <f t="shared" si="1"/>
        <v>-0.55882588820274282</v>
      </c>
      <c r="K11" s="25">
        <f t="shared" si="3"/>
        <v>-2453</v>
      </c>
      <c r="L11" s="26">
        <f t="shared" si="2"/>
        <v>-0.44591892383203052</v>
      </c>
      <c r="M11" s="9"/>
      <c r="O11" s="30"/>
      <c r="Q11" s="14"/>
      <c r="S11" s="9"/>
      <c r="T11" s="2"/>
    </row>
    <row r="12" spans="1:26" ht="15.75" x14ac:dyDescent="0.25">
      <c r="A12" s="9"/>
      <c r="B12" s="38" t="s">
        <v>6</v>
      </c>
      <c r="C12" s="41">
        <v>14276</v>
      </c>
      <c r="D12" s="33">
        <f>C12/C14</f>
        <v>0.45629175056732829</v>
      </c>
      <c r="E12" s="41">
        <v>4241</v>
      </c>
      <c r="F12" s="33">
        <f>E12/E14</f>
        <v>0.13611271583541948</v>
      </c>
      <c r="G12" s="41">
        <v>11503</v>
      </c>
      <c r="H12" s="33">
        <f>G12/G14</f>
        <v>0.43092080617367201</v>
      </c>
      <c r="I12" s="27">
        <f t="shared" si="0"/>
        <v>7262</v>
      </c>
      <c r="J12" s="28">
        <f t="shared" si="1"/>
        <v>1.7123319971704787</v>
      </c>
      <c r="K12" s="27">
        <f t="shared" si="3"/>
        <v>-2773</v>
      </c>
      <c r="L12" s="28">
        <f t="shared" si="2"/>
        <v>-0.24106754759627924</v>
      </c>
      <c r="M12" s="10"/>
      <c r="O12" s="30"/>
      <c r="Q12" s="14"/>
      <c r="S12" s="10"/>
      <c r="T12" s="4"/>
    </row>
    <row r="13" spans="1:26" ht="15.75" x14ac:dyDescent="0.25">
      <c r="A13" s="9"/>
      <c r="B13" s="38" t="s">
        <v>14</v>
      </c>
      <c r="C13" s="42">
        <f t="shared" ref="C13" si="7">C11+C12</f>
        <v>22230</v>
      </c>
      <c r="D13" s="33">
        <f>C13/C14</f>
        <v>0.71051874580496688</v>
      </c>
      <c r="E13" s="42">
        <f t="shared" ref="E13" si="8">E11+E12</f>
        <v>16710</v>
      </c>
      <c r="F13" s="33">
        <f>E13/E14</f>
        <v>0.53629886385518966</v>
      </c>
      <c r="G13" s="42">
        <f t="shared" ref="G13" si="9">G11+G12</f>
        <v>17004</v>
      </c>
      <c r="H13" s="33">
        <f>G13/G14</f>
        <v>0.63699707799505512</v>
      </c>
      <c r="I13" s="27">
        <f>SUM(I11,I12)</f>
        <v>294</v>
      </c>
      <c r="J13" s="28">
        <f t="shared" si="1"/>
        <v>1.7594254937163375E-2</v>
      </c>
      <c r="K13" s="35">
        <f t="shared" ref="K13" si="10">K11+K12</f>
        <v>-5226</v>
      </c>
      <c r="L13" s="28">
        <f t="shared" si="2"/>
        <v>-0.30733944954128439</v>
      </c>
      <c r="M13" s="10"/>
      <c r="N13" s="10"/>
      <c r="S13" s="10"/>
      <c r="T13" s="4"/>
    </row>
    <row r="14" spans="1:26" ht="16.5" thickBot="1" x14ac:dyDescent="0.3">
      <c r="A14" s="9"/>
      <c r="B14" s="43" t="s">
        <v>7</v>
      </c>
      <c r="C14" s="44">
        <f t="shared" ref="C14" si="11">C7+C8+C10+C11+C12</f>
        <v>31287</v>
      </c>
      <c r="D14" s="45">
        <f>C14/C14</f>
        <v>1</v>
      </c>
      <c r="E14" s="44">
        <f t="shared" ref="E14" si="12">E7+E8+E10+E11+E12</f>
        <v>31158</v>
      </c>
      <c r="F14" s="45">
        <f>E14/E14</f>
        <v>1</v>
      </c>
      <c r="G14" s="44">
        <f>G7+G8+G10+G11+G12</f>
        <v>26694</v>
      </c>
      <c r="H14" s="45">
        <v>1</v>
      </c>
      <c r="I14" s="46">
        <f>SUM(I7,I8,I10,I13)</f>
        <v>-4464</v>
      </c>
      <c r="J14" s="47">
        <f>I14/E14</f>
        <v>-0.14326978625072212</v>
      </c>
      <c r="K14" s="48">
        <f t="shared" si="3"/>
        <v>-4593</v>
      </c>
      <c r="L14" s="49">
        <f>K14/G14</f>
        <v>-0.17206113733423242</v>
      </c>
      <c r="M14" s="9"/>
      <c r="N14" s="9"/>
      <c r="O14" s="9"/>
      <c r="P14" s="9"/>
      <c r="Q14" s="9"/>
      <c r="R14" s="9"/>
      <c r="S14" s="9"/>
    </row>
    <row r="15" spans="1:26" x14ac:dyDescent="0.2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4"/>
      <c r="Y15" s="4"/>
      <c r="Z15" s="7"/>
    </row>
    <row r="16" spans="1:26" ht="13.5" thickBot="1" x14ac:dyDescent="0.25">
      <c r="B16" s="3"/>
      <c r="N16" s="9"/>
      <c r="O16" s="19">
        <v>2020</v>
      </c>
      <c r="P16" s="19">
        <v>2021</v>
      </c>
    </row>
    <row r="17" spans="14:24" ht="13.5" thickBot="1" x14ac:dyDescent="0.25">
      <c r="N17" s="12" t="s">
        <v>12</v>
      </c>
      <c r="O17" s="13">
        <f>F7</f>
        <v>7.6866294370627128E-2</v>
      </c>
      <c r="P17" s="13">
        <f>H7</f>
        <v>9.1706001348617672E-2</v>
      </c>
    </row>
    <row r="18" spans="14:24" ht="13.5" thickBot="1" x14ac:dyDescent="0.25">
      <c r="N18" s="18" t="s">
        <v>15</v>
      </c>
      <c r="O18" s="13">
        <f>F8</f>
        <v>0.181333846845112</v>
      </c>
      <c r="P18" s="13">
        <f>H8</f>
        <v>0.15093279388626657</v>
      </c>
    </row>
    <row r="19" spans="14:24" ht="16.5" thickBot="1" x14ac:dyDescent="0.3">
      <c r="N19" s="15" t="s">
        <v>11</v>
      </c>
      <c r="O19" s="13">
        <f>F10</f>
        <v>0.20550099492907117</v>
      </c>
      <c r="P19" s="13">
        <f>H10</f>
        <v>0.12036412677006068</v>
      </c>
      <c r="X19" s="8"/>
    </row>
    <row r="20" spans="14:24" ht="13.5" thickBot="1" x14ac:dyDescent="0.25">
      <c r="N20" s="15" t="s">
        <v>10</v>
      </c>
      <c r="O20" s="13">
        <f>F11</f>
        <v>0.4001861480197702</v>
      </c>
      <c r="P20" s="13">
        <f>H11</f>
        <v>0.20607627182138308</v>
      </c>
    </row>
    <row r="21" spans="14:24" ht="13.5" thickBot="1" x14ac:dyDescent="0.25">
      <c r="N21" s="16" t="s">
        <v>9</v>
      </c>
      <c r="O21" s="17">
        <f>F12</f>
        <v>0.13611271583541948</v>
      </c>
      <c r="P21" s="17">
        <f>H12</f>
        <v>0.43092080617367201</v>
      </c>
    </row>
    <row r="34" spans="14:14" x14ac:dyDescent="0.2">
      <c r="N34" s="29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2021-07-05T08:00:26Z</cp:lastPrinted>
  <dcterms:created xsi:type="dcterms:W3CDTF">2003-11-05T10:42:27Z</dcterms:created>
  <dcterms:modified xsi:type="dcterms:W3CDTF">2021-07-05T08:01:02Z</dcterms:modified>
</cp:coreProperties>
</file>